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1"/>
  </bookViews>
  <sheets>
    <sheet name="下达资金汇总" sheetId="1" r:id="rId1"/>
    <sheet name="剩余资金分批额明细" sheetId="2" r:id="rId2"/>
  </sheets>
  <calcPr calcId="144525"/>
</workbook>
</file>

<file path=xl/sharedStrings.xml><?xml version="1.0" encoding="utf-8"?>
<sst xmlns="http://schemas.openxmlformats.org/spreadsheetml/2006/main" count="71" uniqueCount="56">
  <si>
    <t>云安区2021-2025年下达到各镇乡村振兴驻镇帮镇扶村资金分配明细汇总表</t>
  </si>
  <si>
    <t>数据更新日期：2023年6月7日</t>
  </si>
  <si>
    <t>序号</t>
  </si>
  <si>
    <t>镇名</t>
  </si>
  <si>
    <t>下达资金总  计</t>
  </si>
  <si>
    <t>年度下达资金情况  (资金单位：万元)</t>
  </si>
  <si>
    <t>备 注</t>
  </si>
  <si>
    <t>2021年</t>
  </si>
  <si>
    <t>2022年</t>
  </si>
  <si>
    <t>2021年省级帮扶资金（3500万元）</t>
  </si>
  <si>
    <t>2021年市级帮扶资金（88万元）</t>
  </si>
  <si>
    <t>2022年第1期省（1.云浮市云安区扶贫小额信贷项目）</t>
  </si>
  <si>
    <t>2022年第1期省（2.云浮市云安区健全防返贫动态监测项目）</t>
  </si>
  <si>
    <t>2022年第1期省（3.农村人居环境整治村庄清洁行动项目）</t>
  </si>
  <si>
    <t>2022年第1期省（4.美丽乡村建设精品路线）</t>
  </si>
  <si>
    <t>2022年第1期省（5.美丽乡村建设示范镇）</t>
  </si>
  <si>
    <t>2022年第1期省（6.美丽乡村建设示范村）</t>
  </si>
  <si>
    <t>2022年第1期省（7.乡村风貌提升建设）</t>
  </si>
  <si>
    <t>2022年第1期省（8.村内道路（巷道）硬底化建设）</t>
  </si>
  <si>
    <t>2022年第1期省（9.乡村振兴编制规划项目）</t>
  </si>
  <si>
    <t>2022年第1期省（10.美丽乡村建设--动态监测、宣传等）</t>
  </si>
  <si>
    <t>2022年统筹用于发展壮大村级集体经济</t>
  </si>
  <si>
    <t>驻镇工作队工作经费</t>
  </si>
  <si>
    <t>剩余资金分配金额(详见工作表2)</t>
  </si>
  <si>
    <t>投入总金额</t>
  </si>
  <si>
    <t>其中省级投入</t>
  </si>
  <si>
    <t>帮扶市投入</t>
  </si>
  <si>
    <t>被帮扶市投入</t>
  </si>
  <si>
    <t>安排资金总量</t>
  </si>
  <si>
    <t>实际划拨总量</t>
  </si>
  <si>
    <t>安排金额</t>
  </si>
  <si>
    <t>实际划拨</t>
  </si>
  <si>
    <t>安排资金</t>
  </si>
  <si>
    <t>全区合计</t>
  </si>
  <si>
    <t>云财农13号文2250万出1800到富林生态养殖场</t>
  </si>
  <si>
    <t>都杨镇</t>
  </si>
  <si>
    <t>六都镇</t>
  </si>
  <si>
    <t>富林镇</t>
  </si>
  <si>
    <t>白石镇</t>
  </si>
  <si>
    <t>石城镇</t>
  </si>
  <si>
    <t>镇安镇</t>
  </si>
  <si>
    <t>高村镇</t>
  </si>
  <si>
    <t>各镇小计</t>
  </si>
  <si>
    <t>区级统筹</t>
  </si>
  <si>
    <t>区级小计</t>
  </si>
  <si>
    <t>云安区级</t>
  </si>
  <si>
    <t>2023年中央财政衔接推进乡村振兴补助资金（巩固拓展脱贫攻坚成果和乡村振兴
任务）项目完成情况说明表</t>
  </si>
  <si>
    <t>项目名称</t>
  </si>
  <si>
    <t>项目内容</t>
  </si>
  <si>
    <t>资金来源</t>
  </si>
  <si>
    <t>金额（万元）</t>
  </si>
  <si>
    <t>完成情况</t>
  </si>
  <si>
    <t>云安区发展壮大村级集体经济项目（二期）</t>
  </si>
  <si>
    <t>投入区安农公司发展壮大村级集体经济</t>
  </si>
  <si>
    <t>2023年中央财政衔接推进乡村振兴补助资金（巩固拓展脱贫攻坚成果和乡村振兴任务）</t>
  </si>
  <si>
    <t>已完成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</si>
</sst>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31">
    <font>
      <sz val="12"/>
      <name val="宋体"/>
      <charset val="1"/>
    </font>
    <font>
      <b/>
      <sz val="22"/>
      <color indexed="8"/>
      <name val="宋体"/>
      <charset val="134"/>
    </font>
    <font>
      <b/>
      <sz val="16"/>
      <color indexed="8"/>
      <name val="宋体"/>
      <charset val="134"/>
    </font>
    <font>
      <sz val="16"/>
      <color indexed="8"/>
      <name val="仿宋_GB2312"/>
      <charset val="134"/>
    </font>
    <font>
      <sz val="16"/>
      <name val="仿宋_GB2312"/>
      <charset val="134"/>
    </font>
    <font>
      <b/>
      <sz val="11"/>
      <color indexed="8"/>
      <name val="宋体"/>
      <charset val="1"/>
    </font>
    <font>
      <b/>
      <sz val="12"/>
      <color indexed="8"/>
      <name val="宋体"/>
      <charset val="1"/>
    </font>
    <font>
      <b/>
      <sz val="14"/>
      <color indexed="8"/>
      <name val="宋体"/>
      <charset val="1"/>
    </font>
    <font>
      <sz val="14"/>
      <color indexed="8"/>
      <name val="宋体"/>
      <charset val="1"/>
    </font>
    <font>
      <b/>
      <sz val="16"/>
      <name val="宋体"/>
      <charset val="1"/>
    </font>
    <font>
      <b/>
      <sz val="12"/>
      <name val="宋体"/>
      <charset val="1"/>
    </font>
    <font>
      <b/>
      <sz val="14"/>
      <name val="宋体"/>
      <charset val="1"/>
    </font>
    <font>
      <b/>
      <sz val="14"/>
      <color indexed="10"/>
      <name val="宋体"/>
      <charset val="1"/>
    </font>
    <font>
      <sz val="11"/>
      <color indexed="8"/>
      <name val="宋体"/>
      <charset val="1"/>
    </font>
    <font>
      <sz val="11"/>
      <color indexed="62"/>
      <name val="宋体"/>
      <charset val="1"/>
    </font>
    <font>
      <sz val="11"/>
      <color indexed="16"/>
      <name val="宋体"/>
      <charset val="1"/>
    </font>
    <font>
      <sz val="11"/>
      <color indexed="9"/>
      <name val="宋体"/>
      <charset val="1"/>
    </font>
    <font>
      <u/>
      <sz val="12"/>
      <color indexed="12"/>
      <name val="宋体"/>
      <charset val="1"/>
    </font>
    <font>
      <u/>
      <sz val="12"/>
      <color indexed="36"/>
      <name val="宋体"/>
      <charset val="1"/>
    </font>
    <font>
      <b/>
      <sz val="11"/>
      <color indexed="54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sz val="11"/>
      <color indexed="17"/>
      <name val="宋体"/>
      <charset val="1"/>
    </font>
    <font>
      <sz val="11"/>
      <color indexed="1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2" fontId="0" fillId="0" borderId="0">
      <alignment vertical="center"/>
    </xf>
    <xf numFmtId="0" fontId="13" fillId="3" borderId="0">
      <alignment vertical="center"/>
    </xf>
    <xf numFmtId="0" fontId="14" fillId="5" borderId="16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13" fillId="2" borderId="0">
      <alignment vertical="center"/>
    </xf>
    <xf numFmtId="0" fontId="15" fillId="6" borderId="0">
      <alignment vertical="center"/>
    </xf>
    <xf numFmtId="43" fontId="0" fillId="0" borderId="0">
      <alignment vertical="center"/>
    </xf>
    <xf numFmtId="0" fontId="16" fillId="2" borderId="0">
      <alignment vertical="center"/>
    </xf>
    <xf numFmtId="0" fontId="17" fillId="0" borderId="0"/>
    <xf numFmtId="9" fontId="0" fillId="0" borderId="0">
      <alignment vertical="center"/>
    </xf>
    <xf numFmtId="0" fontId="18" fillId="0" borderId="0"/>
    <xf numFmtId="0" fontId="13" fillId="7" borderId="17">
      <alignment vertical="center"/>
    </xf>
    <xf numFmtId="0" fontId="16" fillId="5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3" fillId="0" borderId="18">
      <alignment vertical="center"/>
    </xf>
    <xf numFmtId="0" fontId="24" fillId="0" borderId="18">
      <alignment vertical="center"/>
    </xf>
    <xf numFmtId="0" fontId="13" fillId="0" borderId="0"/>
    <xf numFmtId="0" fontId="16" fillId="8" borderId="0">
      <alignment vertical="center"/>
    </xf>
    <xf numFmtId="0" fontId="19" fillId="0" borderId="19">
      <alignment vertical="center"/>
    </xf>
    <xf numFmtId="0" fontId="16" fillId="5" borderId="0">
      <alignment vertical="center"/>
    </xf>
    <xf numFmtId="0" fontId="25" fillId="3" borderId="20">
      <alignment vertical="center"/>
    </xf>
    <xf numFmtId="0" fontId="26" fillId="3" borderId="16">
      <alignment vertical="center"/>
    </xf>
    <xf numFmtId="0" fontId="27" fillId="9" borderId="21">
      <alignment vertical="center"/>
    </xf>
    <xf numFmtId="0" fontId="13" fillId="4" borderId="0">
      <alignment vertical="center"/>
    </xf>
    <xf numFmtId="0" fontId="16" fillId="10" borderId="0">
      <alignment vertical="center"/>
    </xf>
    <xf numFmtId="0" fontId="28" fillId="0" borderId="22">
      <alignment vertical="center"/>
    </xf>
    <xf numFmtId="0" fontId="5" fillId="0" borderId="23">
      <alignment vertical="center"/>
    </xf>
    <xf numFmtId="0" fontId="29" fillId="4" borderId="0">
      <alignment vertical="center"/>
    </xf>
    <xf numFmtId="0" fontId="30" fillId="11" borderId="0">
      <alignment vertical="center"/>
    </xf>
    <xf numFmtId="0" fontId="13" fillId="12" borderId="0">
      <alignment vertical="center"/>
    </xf>
    <xf numFmtId="0" fontId="16" fillId="13" borderId="0">
      <alignment vertical="center"/>
    </xf>
    <xf numFmtId="0" fontId="13" fillId="14" borderId="0">
      <alignment vertical="center"/>
    </xf>
    <xf numFmtId="0" fontId="13" fillId="12" borderId="0">
      <alignment vertical="center"/>
    </xf>
    <xf numFmtId="0" fontId="13" fillId="7" borderId="0">
      <alignment vertical="center"/>
    </xf>
    <xf numFmtId="0" fontId="13" fillId="5" borderId="0">
      <alignment vertical="center"/>
    </xf>
    <xf numFmtId="0" fontId="16" fillId="9" borderId="0">
      <alignment vertical="center"/>
    </xf>
    <xf numFmtId="0" fontId="16" fillId="15" borderId="0">
      <alignment vertical="center"/>
    </xf>
    <xf numFmtId="0" fontId="13" fillId="7" borderId="0">
      <alignment vertical="center"/>
    </xf>
    <xf numFmtId="0" fontId="13" fillId="11" borderId="0">
      <alignment vertical="center"/>
    </xf>
    <xf numFmtId="0" fontId="16" fillId="16" borderId="0">
      <alignment vertical="center"/>
    </xf>
    <xf numFmtId="0" fontId="13" fillId="12" borderId="0">
      <alignment vertical="center"/>
    </xf>
    <xf numFmtId="0" fontId="16" fillId="17" borderId="0">
      <alignment vertical="center"/>
    </xf>
    <xf numFmtId="0" fontId="16" fillId="18" borderId="0">
      <alignment vertical="center"/>
    </xf>
    <xf numFmtId="0" fontId="13" fillId="2" borderId="0">
      <alignment vertical="center"/>
    </xf>
    <xf numFmtId="0" fontId="16" fillId="2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Fill="1" applyAlignment="1"/>
    <xf numFmtId="0" fontId="6" fillId="0" borderId="0" xfId="0" applyFont="1" applyFill="1" applyAlignment="1"/>
    <xf numFmtId="0" fontId="7" fillId="0" borderId="0" xfId="0" applyFont="1" applyFill="1" applyAlignment="1"/>
    <xf numFmtId="0" fontId="8" fillId="0" borderId="0" xfId="0" applyFont="1" applyFill="1" applyAlignment="1"/>
    <xf numFmtId="0" fontId="9" fillId="0" borderId="0" xfId="0" applyNumberFormat="1" applyFont="1" applyFill="1" applyBorder="1" applyAlignment="1">
      <alignment horizontal="centerContinuous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Continuous" vertical="center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2" borderId="6" xfId="0" applyNumberFormat="1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10" fillId="3" borderId="2" xfId="0" applyNumberFormat="1" applyFont="1" applyFill="1" applyBorder="1" applyAlignment="1">
      <alignment horizontal="center" vertical="center" wrapText="1"/>
    </xf>
    <xf numFmtId="0" fontId="10" fillId="4" borderId="2" xfId="0" applyNumberFormat="1" applyFont="1" applyFill="1" applyBorder="1" applyAlignment="1">
      <alignment horizontal="center" vertical="center" wrapText="1"/>
    </xf>
    <xf numFmtId="0" fontId="10" fillId="4" borderId="3" xfId="0" applyNumberFormat="1" applyFont="1" applyFill="1" applyBorder="1" applyAlignment="1">
      <alignment horizontal="center" vertical="center" wrapText="1"/>
    </xf>
    <xf numFmtId="0" fontId="10" fillId="3" borderId="5" xfId="0" applyNumberFormat="1" applyFont="1" applyFill="1" applyBorder="1" applyAlignment="1">
      <alignment horizontal="center" vertical="center" wrapText="1"/>
    </xf>
    <xf numFmtId="0" fontId="10" fillId="4" borderId="9" xfId="0" applyNumberFormat="1" applyFont="1" applyFill="1" applyBorder="1" applyAlignment="1">
      <alignment horizontal="center" vertical="center" wrapText="1"/>
    </xf>
    <xf numFmtId="0" fontId="10" fillId="4" borderId="10" xfId="0" applyNumberFormat="1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3" borderId="9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176" fontId="8" fillId="4" borderId="1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176" fontId="7" fillId="2" borderId="11" xfId="0" applyNumberFormat="1" applyFont="1" applyFill="1" applyBorder="1" applyAlignment="1">
      <alignment horizontal="center" vertical="center"/>
    </xf>
    <xf numFmtId="176" fontId="8" fillId="4" borderId="2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176" fontId="8" fillId="4" borderId="9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176" fontId="8" fillId="4" borderId="13" xfId="0" applyNumberFormat="1" applyFont="1" applyFill="1" applyBorder="1" applyAlignment="1">
      <alignment horizontal="center" vertical="center"/>
    </xf>
    <xf numFmtId="0" fontId="10" fillId="4" borderId="4" xfId="0" applyNumberFormat="1" applyFont="1" applyFill="1" applyBorder="1" applyAlignment="1">
      <alignment horizontal="center" vertical="center" wrapText="1"/>
    </xf>
    <xf numFmtId="0" fontId="10" fillId="4" borderId="15" xfId="0" applyNumberFormat="1" applyFont="1" applyFill="1" applyBorder="1" applyAlignment="1">
      <alignment horizontal="center" vertical="center" wrapText="1"/>
    </xf>
    <xf numFmtId="176" fontId="11" fillId="4" borderId="1" xfId="0" applyNumberFormat="1" applyFont="1" applyFill="1" applyBorder="1" applyAlignment="1">
      <alignment horizontal="center" vertical="center" wrapText="1"/>
    </xf>
    <xf numFmtId="176" fontId="8" fillId="4" borderId="1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Continuous" vertical="center"/>
    </xf>
    <xf numFmtId="0" fontId="10" fillId="4" borderId="8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4" borderId="12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/>
    </xf>
    <xf numFmtId="0" fontId="10" fillId="4" borderId="9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wrapText="1"/>
    </xf>
    <xf numFmtId="0" fontId="8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Sheet1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20"/>
  <sheetViews>
    <sheetView topLeftCell="K1" workbookViewId="0">
      <pane ySplit="4635" topLeftCell="C3" activePane="bottomLeft"/>
      <selection/>
      <selection pane="bottomLeft" activeCell="K3" sqref="K3"/>
    </sheetView>
  </sheetViews>
  <sheetFormatPr defaultColWidth="8" defaultRowHeight="14.25"/>
  <cols>
    <col min="1" max="1" width="4.875" customWidth="1"/>
    <col min="2" max="2" width="11.75" customWidth="1"/>
    <col min="3" max="4" width="16.375" customWidth="1"/>
    <col min="5" max="5" width="14.5" customWidth="1"/>
    <col min="6" max="6" width="13.125" customWidth="1"/>
    <col min="7" max="7" width="17.625" customWidth="1"/>
    <col min="8" max="8" width="15.625" customWidth="1"/>
    <col min="9" max="9" width="13.625" customWidth="1"/>
    <col min="10" max="11" width="17" customWidth="1"/>
    <col min="12" max="12" width="15.625" customWidth="1"/>
    <col min="13" max="13" width="15.125" customWidth="1"/>
    <col min="14" max="14" width="15.25" customWidth="1"/>
    <col min="15" max="15" width="14.875" customWidth="1"/>
    <col min="16" max="16" width="14.125" customWidth="1"/>
    <col min="17" max="17" width="14.375" customWidth="1"/>
    <col min="18" max="18" width="14.625" customWidth="1"/>
    <col min="19" max="19" width="13.625" customWidth="1"/>
    <col min="20" max="20" width="14.75" customWidth="1"/>
    <col min="21" max="21" width="14.875" customWidth="1"/>
    <col min="22" max="22" width="13.625" customWidth="1"/>
    <col min="23" max="23" width="12.125" customWidth="1"/>
    <col min="24" max="24" width="16.375" customWidth="1"/>
    <col min="25" max="30" width="19.75" customWidth="1"/>
    <col min="31" max="31" width="14" customWidth="1"/>
    <col min="32" max="272" width="9" customWidth="1"/>
  </cols>
  <sheetData>
    <row r="1" s="9" customFormat="1" ht="36" customHeight="1" spans="1:3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</row>
    <row r="2" s="9" customFormat="1" ht="27" customHeight="1" spans="1:31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="10" customFormat="1" ht="24" customHeight="1" spans="1:31">
      <c r="A3" s="16" t="s">
        <v>2</v>
      </c>
      <c r="B3" s="16" t="s">
        <v>3</v>
      </c>
      <c r="C3" s="17" t="s">
        <v>4</v>
      </c>
      <c r="D3" s="18"/>
      <c r="E3" s="19" t="s">
        <v>5</v>
      </c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16" t="s">
        <v>6</v>
      </c>
    </row>
    <row r="4" s="10" customFormat="1" ht="24" customHeight="1" spans="1:31">
      <c r="A4" s="20"/>
      <c r="B4" s="20"/>
      <c r="C4" s="21"/>
      <c r="D4" s="22"/>
      <c r="E4" s="23" t="s">
        <v>7</v>
      </c>
      <c r="F4" s="24"/>
      <c r="G4" s="23" t="s">
        <v>8</v>
      </c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4"/>
      <c r="AC4" s="58"/>
      <c r="AD4" s="19"/>
      <c r="AE4" s="20"/>
    </row>
    <row r="5" s="10" customFormat="1" ht="44" customHeight="1" spans="1:31">
      <c r="A5" s="20"/>
      <c r="B5" s="20"/>
      <c r="C5" s="21"/>
      <c r="D5" s="22"/>
      <c r="E5" s="26" t="s">
        <v>9</v>
      </c>
      <c r="F5" s="26" t="s">
        <v>10</v>
      </c>
      <c r="G5" s="27" t="s">
        <v>11</v>
      </c>
      <c r="H5" s="28" t="s">
        <v>12</v>
      </c>
      <c r="I5" s="54"/>
      <c r="J5" s="28" t="s">
        <v>13</v>
      </c>
      <c r="K5" s="54"/>
      <c r="L5" s="28" t="s">
        <v>14</v>
      </c>
      <c r="M5" s="54"/>
      <c r="N5" s="28" t="s">
        <v>15</v>
      </c>
      <c r="O5" s="54"/>
      <c r="P5" s="28" t="s">
        <v>16</v>
      </c>
      <c r="Q5" s="54"/>
      <c r="R5" s="28" t="s">
        <v>17</v>
      </c>
      <c r="S5" s="54"/>
      <c r="T5" s="28" t="s">
        <v>18</v>
      </c>
      <c r="U5" s="54"/>
      <c r="V5" s="28" t="s">
        <v>19</v>
      </c>
      <c r="W5" s="59"/>
      <c r="X5" s="60" t="s">
        <v>20</v>
      </c>
      <c r="Y5" s="60" t="s">
        <v>21</v>
      </c>
      <c r="Z5" s="60"/>
      <c r="AA5" s="60"/>
      <c r="AB5" s="60"/>
      <c r="AC5" s="62" t="s">
        <v>22</v>
      </c>
      <c r="AD5" s="60" t="s">
        <v>23</v>
      </c>
      <c r="AE5" s="32"/>
    </row>
    <row r="6" s="10" customFormat="1" ht="27" customHeight="1" spans="1:31">
      <c r="A6" s="20"/>
      <c r="B6" s="20"/>
      <c r="C6" s="21"/>
      <c r="D6" s="22"/>
      <c r="E6" s="29"/>
      <c r="F6" s="29"/>
      <c r="G6" s="30"/>
      <c r="H6" s="31"/>
      <c r="I6" s="55"/>
      <c r="J6" s="31"/>
      <c r="K6" s="55"/>
      <c r="L6" s="31"/>
      <c r="M6" s="55"/>
      <c r="N6" s="31"/>
      <c r="O6" s="55"/>
      <c r="P6" s="31"/>
      <c r="Q6" s="55"/>
      <c r="R6" s="31"/>
      <c r="S6" s="55"/>
      <c r="T6" s="31"/>
      <c r="U6" s="55"/>
      <c r="V6" s="31"/>
      <c r="W6" s="61"/>
      <c r="X6" s="60"/>
      <c r="Y6" s="27" t="s">
        <v>24</v>
      </c>
      <c r="Z6" s="27" t="s">
        <v>25</v>
      </c>
      <c r="AA6" s="27" t="s">
        <v>26</v>
      </c>
      <c r="AB6" s="27" t="s">
        <v>27</v>
      </c>
      <c r="AC6" s="62"/>
      <c r="AD6" s="60"/>
      <c r="AE6" s="20"/>
    </row>
    <row r="7" s="10" customFormat="1" ht="36" customHeight="1" spans="1:31">
      <c r="A7" s="32"/>
      <c r="B7" s="32"/>
      <c r="C7" s="33" t="s">
        <v>28</v>
      </c>
      <c r="D7" s="33" t="s">
        <v>29</v>
      </c>
      <c r="E7" s="34"/>
      <c r="F7" s="34"/>
      <c r="G7" s="30"/>
      <c r="H7" s="30" t="s">
        <v>30</v>
      </c>
      <c r="I7" s="30" t="s">
        <v>31</v>
      </c>
      <c r="J7" s="30" t="s">
        <v>32</v>
      </c>
      <c r="K7" s="30" t="s">
        <v>31</v>
      </c>
      <c r="L7" s="30" t="s">
        <v>32</v>
      </c>
      <c r="M7" s="30" t="s">
        <v>31</v>
      </c>
      <c r="N7" s="30" t="s">
        <v>32</v>
      </c>
      <c r="O7" s="30" t="s">
        <v>31</v>
      </c>
      <c r="P7" s="30" t="s">
        <v>32</v>
      </c>
      <c r="Q7" s="30" t="s">
        <v>31</v>
      </c>
      <c r="R7" s="30" t="s">
        <v>32</v>
      </c>
      <c r="S7" s="30" t="s">
        <v>31</v>
      </c>
      <c r="T7" s="30" t="s">
        <v>32</v>
      </c>
      <c r="U7" s="30" t="s">
        <v>31</v>
      </c>
      <c r="V7" s="30" t="s">
        <v>32</v>
      </c>
      <c r="W7" s="31" t="s">
        <v>31</v>
      </c>
      <c r="X7" s="60"/>
      <c r="Y7" s="30"/>
      <c r="Z7" s="30"/>
      <c r="AA7" s="30"/>
      <c r="AB7" s="30"/>
      <c r="AC7" s="62"/>
      <c r="AD7" s="63" t="s">
        <v>32</v>
      </c>
      <c r="AE7" s="32"/>
    </row>
    <row r="8" s="11" customFormat="1" ht="50" customHeight="1" spans="1:33">
      <c r="A8" s="35" t="s">
        <v>33</v>
      </c>
      <c r="B8" s="35"/>
      <c r="C8" s="36">
        <f>C16+C19</f>
        <v>20067</v>
      </c>
      <c r="D8" s="36">
        <f>D16+D19</f>
        <v>14063.60361</v>
      </c>
      <c r="E8" s="37">
        <f>E9+E10+E11+E12+E13+E14+E15+E20</f>
        <v>3500</v>
      </c>
      <c r="F8" s="37">
        <v>88</v>
      </c>
      <c r="G8" s="38">
        <v>200</v>
      </c>
      <c r="H8" s="38">
        <v>500</v>
      </c>
      <c r="I8" s="38">
        <f>I16+I19</f>
        <v>494.16</v>
      </c>
      <c r="J8" s="56">
        <v>700</v>
      </c>
      <c r="K8" s="56">
        <v>700</v>
      </c>
      <c r="L8" s="56">
        <v>500</v>
      </c>
      <c r="M8" s="56">
        <v>0</v>
      </c>
      <c r="N8" s="56">
        <v>500</v>
      </c>
      <c r="O8" s="56">
        <v>0</v>
      </c>
      <c r="P8" s="56">
        <v>700</v>
      </c>
      <c r="Q8" s="56">
        <f>Q16+Q19</f>
        <v>60.1529</v>
      </c>
      <c r="R8" s="56">
        <f>R16+R19</f>
        <v>1050</v>
      </c>
      <c r="S8" s="56">
        <f>S16+S19</f>
        <v>76.989521</v>
      </c>
      <c r="T8" s="56">
        <f>T16+T19</f>
        <v>1050</v>
      </c>
      <c r="U8" s="56">
        <f>U16+U19</f>
        <v>465.301189</v>
      </c>
      <c r="V8" s="38">
        <v>150</v>
      </c>
      <c r="W8" s="38">
        <v>0</v>
      </c>
      <c r="X8" s="38">
        <v>0</v>
      </c>
      <c r="Y8" s="38">
        <v>8514</v>
      </c>
      <c r="Z8" s="38">
        <v>2250</v>
      </c>
      <c r="AA8" s="38">
        <v>5844</v>
      </c>
      <c r="AB8" s="38">
        <v>420</v>
      </c>
      <c r="AC8" s="38">
        <f>SUM(AC9:AC15)</f>
        <v>118</v>
      </c>
      <c r="AD8" s="38">
        <v>2432</v>
      </c>
      <c r="AE8" s="35"/>
      <c r="AF8" s="64" t="s">
        <v>34</v>
      </c>
      <c r="AG8" s="64"/>
    </row>
    <row r="9" s="12" customFormat="1" ht="50" customHeight="1" spans="1:33">
      <c r="A9" s="39">
        <v>1</v>
      </c>
      <c r="B9" s="39" t="s">
        <v>35</v>
      </c>
      <c r="C9" s="36">
        <f>E9+F9+G9+H9+J9+L9+N9+P9+R9+T9+V9+Y9+AC9+AD9</f>
        <v>2926.78</v>
      </c>
      <c r="D9" s="36">
        <f>E9+F9+I9+K9+M9+O9+Q9+S9+U9+W9+Y9</f>
        <v>2485.584287</v>
      </c>
      <c r="E9" s="40">
        <v>660</v>
      </c>
      <c r="F9" s="40">
        <v>9.5</v>
      </c>
      <c r="G9" s="41">
        <v>0</v>
      </c>
      <c r="H9" s="41">
        <v>48.28</v>
      </c>
      <c r="I9" s="41">
        <v>48.28</v>
      </c>
      <c r="J9" s="41">
        <v>97</v>
      </c>
      <c r="K9" s="41">
        <v>97</v>
      </c>
      <c r="L9" s="41">
        <v>0</v>
      </c>
      <c r="M9" s="41">
        <v>0</v>
      </c>
      <c r="N9" s="41">
        <v>0</v>
      </c>
      <c r="O9" s="41">
        <v>0</v>
      </c>
      <c r="P9" s="41">
        <v>100</v>
      </c>
      <c r="Q9" s="41">
        <v>0</v>
      </c>
      <c r="R9" s="41">
        <v>200</v>
      </c>
      <c r="S9" s="41">
        <v>0</v>
      </c>
      <c r="T9" s="41">
        <v>115</v>
      </c>
      <c r="U9" s="41">
        <v>48.804287</v>
      </c>
      <c r="V9" s="41">
        <v>30</v>
      </c>
      <c r="W9" s="41">
        <v>0</v>
      </c>
      <c r="X9" s="41">
        <v>0</v>
      </c>
      <c r="Y9" s="41">
        <v>1622</v>
      </c>
      <c r="Z9" s="41">
        <v>428.646934460888</v>
      </c>
      <c r="AA9" s="41">
        <v>1113.33897110641</v>
      </c>
      <c r="AB9" s="41">
        <v>80.0140944326991</v>
      </c>
      <c r="AC9" s="41">
        <v>15</v>
      </c>
      <c r="AD9" s="41">
        <v>30</v>
      </c>
      <c r="AE9" s="65"/>
      <c r="AF9" s="64"/>
      <c r="AG9" s="64"/>
    </row>
    <row r="10" s="12" customFormat="1" ht="50" customHeight="1" spans="1:31">
      <c r="A10" s="39">
        <v>2</v>
      </c>
      <c r="B10" s="39" t="s">
        <v>36</v>
      </c>
      <c r="C10" s="36">
        <f t="shared" ref="C10:C16" si="0">E10+F10+G10+H10+J10+L10+N10+P10+R10+T10+V10+Y10+AC10+AD10</f>
        <v>1481.61</v>
      </c>
      <c r="D10" s="36">
        <f t="shared" ref="D10:D16" si="1">E10+F10+I10+K10+M10+O10+Q10+S10+U10+W10+Y10</f>
        <v>1051.61</v>
      </c>
      <c r="E10" s="40">
        <v>429</v>
      </c>
      <c r="F10" s="40">
        <v>10.93</v>
      </c>
      <c r="G10" s="41">
        <v>0</v>
      </c>
      <c r="H10" s="41">
        <v>55.68</v>
      </c>
      <c r="I10" s="41">
        <v>55.68</v>
      </c>
      <c r="J10" s="41">
        <v>75</v>
      </c>
      <c r="K10" s="41">
        <v>75</v>
      </c>
      <c r="L10" s="41">
        <v>0</v>
      </c>
      <c r="M10" s="41">
        <v>0</v>
      </c>
      <c r="N10" s="41">
        <v>0</v>
      </c>
      <c r="O10" s="41">
        <v>0</v>
      </c>
      <c r="P10" s="41">
        <v>100</v>
      </c>
      <c r="Q10" s="41">
        <v>0</v>
      </c>
      <c r="R10" s="41">
        <v>100</v>
      </c>
      <c r="S10" s="41">
        <v>0</v>
      </c>
      <c r="T10" s="41">
        <v>100</v>
      </c>
      <c r="U10" s="41">
        <v>15</v>
      </c>
      <c r="V10" s="41">
        <v>30</v>
      </c>
      <c r="W10" s="41">
        <v>0</v>
      </c>
      <c r="X10" s="41">
        <v>0</v>
      </c>
      <c r="Y10" s="41">
        <v>466</v>
      </c>
      <c r="Z10" s="41">
        <v>123.150105708245</v>
      </c>
      <c r="AA10" s="41">
        <v>319.861874559549</v>
      </c>
      <c r="AB10" s="41">
        <v>22.9880197322058</v>
      </c>
      <c r="AC10" s="41">
        <v>15</v>
      </c>
      <c r="AD10" s="41">
        <v>100</v>
      </c>
      <c r="AE10" s="65"/>
    </row>
    <row r="11" s="12" customFormat="1" ht="50" customHeight="1" spans="1:31">
      <c r="A11" s="39">
        <v>3</v>
      </c>
      <c r="B11" s="39" t="s">
        <v>37</v>
      </c>
      <c r="C11" s="36">
        <f t="shared" si="0"/>
        <v>3738.78</v>
      </c>
      <c r="D11" s="36">
        <f t="shared" si="1"/>
        <v>2802.920395</v>
      </c>
      <c r="E11" s="40">
        <v>495</v>
      </c>
      <c r="F11" s="40">
        <v>21.22</v>
      </c>
      <c r="G11" s="41">
        <v>0</v>
      </c>
      <c r="H11" s="41">
        <v>108.56</v>
      </c>
      <c r="I11" s="41">
        <v>108.56</v>
      </c>
      <c r="J11" s="41">
        <v>84</v>
      </c>
      <c r="K11" s="41">
        <v>84</v>
      </c>
      <c r="L11" s="41">
        <v>0</v>
      </c>
      <c r="M11" s="41">
        <v>0</v>
      </c>
      <c r="N11" s="41">
        <v>0</v>
      </c>
      <c r="O11" s="41">
        <v>0</v>
      </c>
      <c r="P11" s="41">
        <v>100</v>
      </c>
      <c r="Q11" s="41">
        <v>0</v>
      </c>
      <c r="R11" s="41">
        <v>100</v>
      </c>
      <c r="S11" s="41">
        <v>76.989521</v>
      </c>
      <c r="T11" s="41">
        <f>180+30</f>
        <v>210</v>
      </c>
      <c r="U11" s="41">
        <v>109.150874</v>
      </c>
      <c r="V11" s="41">
        <v>30</v>
      </c>
      <c r="W11" s="41">
        <v>0</v>
      </c>
      <c r="X11" s="41">
        <v>0</v>
      </c>
      <c r="Y11" s="41">
        <v>1908</v>
      </c>
      <c r="Z11" s="41">
        <v>504.228329809725</v>
      </c>
      <c r="AA11" s="41">
        <v>1309.64904862579</v>
      </c>
      <c r="AB11" s="41">
        <v>94.122621564482</v>
      </c>
      <c r="AC11" s="41">
        <v>15</v>
      </c>
      <c r="AD11" s="41">
        <v>667</v>
      </c>
      <c r="AE11" s="65"/>
    </row>
    <row r="12" s="12" customFormat="1" ht="50" customHeight="1" spans="1:31">
      <c r="A12" s="39">
        <v>4</v>
      </c>
      <c r="B12" s="39" t="s">
        <v>38</v>
      </c>
      <c r="C12" s="36">
        <f t="shared" si="0"/>
        <v>2555.29</v>
      </c>
      <c r="D12" s="36">
        <f t="shared" si="1"/>
        <v>1552.816764</v>
      </c>
      <c r="E12" s="40">
        <v>297</v>
      </c>
      <c r="F12" s="40">
        <v>11.36</v>
      </c>
      <c r="G12" s="41">
        <v>0</v>
      </c>
      <c r="H12" s="41">
        <v>57.93</v>
      </c>
      <c r="I12" s="41">
        <v>57.93</v>
      </c>
      <c r="J12" s="41">
        <v>206</v>
      </c>
      <c r="K12" s="41">
        <v>206</v>
      </c>
      <c r="L12" s="41">
        <v>0</v>
      </c>
      <c r="M12" s="41">
        <v>0</v>
      </c>
      <c r="N12" s="41">
        <v>0</v>
      </c>
      <c r="O12" s="41">
        <v>0</v>
      </c>
      <c r="P12" s="41">
        <v>100</v>
      </c>
      <c r="Q12" s="41">
        <v>60.1529</v>
      </c>
      <c r="R12" s="41">
        <v>200</v>
      </c>
      <c r="S12" s="41">
        <v>0</v>
      </c>
      <c r="T12" s="41">
        <f>115+50</f>
        <v>165</v>
      </c>
      <c r="U12" s="41">
        <v>48.373864</v>
      </c>
      <c r="V12" s="41">
        <v>0</v>
      </c>
      <c r="W12" s="41">
        <v>0</v>
      </c>
      <c r="X12" s="41">
        <v>0</v>
      </c>
      <c r="Y12" s="41">
        <v>872</v>
      </c>
      <c r="Z12" s="41">
        <v>230.443974630021</v>
      </c>
      <c r="AA12" s="41">
        <v>598.539816772375</v>
      </c>
      <c r="AB12" s="41">
        <v>43.0162085976039</v>
      </c>
      <c r="AC12" s="41">
        <v>15</v>
      </c>
      <c r="AD12" s="41">
        <v>631</v>
      </c>
      <c r="AE12" s="65"/>
    </row>
    <row r="13" s="12" customFormat="1" ht="50" customHeight="1" spans="1:31">
      <c r="A13" s="39">
        <v>5</v>
      </c>
      <c r="B13" s="39" t="s">
        <v>39</v>
      </c>
      <c r="C13" s="36">
        <f t="shared" si="0"/>
        <v>3583.83</v>
      </c>
      <c r="D13" s="36">
        <f t="shared" si="1"/>
        <v>3158.031328</v>
      </c>
      <c r="E13" s="40">
        <v>693</v>
      </c>
      <c r="F13" s="40">
        <v>12.5</v>
      </c>
      <c r="G13" s="41">
        <v>0</v>
      </c>
      <c r="H13" s="41">
        <v>64.33</v>
      </c>
      <c r="I13" s="41">
        <v>64.33</v>
      </c>
      <c r="J13" s="41">
        <v>106</v>
      </c>
      <c r="K13" s="41">
        <v>106</v>
      </c>
      <c r="L13" s="41">
        <v>0</v>
      </c>
      <c r="M13" s="41">
        <v>0</v>
      </c>
      <c r="N13" s="41">
        <v>0</v>
      </c>
      <c r="O13" s="41">
        <v>0</v>
      </c>
      <c r="P13" s="41">
        <v>100</v>
      </c>
      <c r="Q13" s="41">
        <v>0</v>
      </c>
      <c r="R13" s="41">
        <v>100</v>
      </c>
      <c r="S13" s="41">
        <v>0</v>
      </c>
      <c r="T13" s="41">
        <f>110+60</f>
        <v>170</v>
      </c>
      <c r="U13" s="41">
        <f>70+44.201328</f>
        <v>114.201328</v>
      </c>
      <c r="V13" s="41">
        <v>0</v>
      </c>
      <c r="W13" s="41">
        <v>0</v>
      </c>
      <c r="X13" s="41">
        <v>0</v>
      </c>
      <c r="Y13" s="41">
        <v>2168</v>
      </c>
      <c r="Z13" s="41">
        <v>572.938689217759</v>
      </c>
      <c r="AA13" s="41">
        <v>1488.11275546159</v>
      </c>
      <c r="AB13" s="41">
        <v>106.948555320648</v>
      </c>
      <c r="AC13" s="41">
        <v>20</v>
      </c>
      <c r="AD13" s="41">
        <v>150</v>
      </c>
      <c r="AE13" s="65"/>
    </row>
    <row r="14" s="12" customFormat="1" ht="50" customHeight="1" spans="1:31">
      <c r="A14" s="39">
        <v>6</v>
      </c>
      <c r="B14" s="39" t="s">
        <v>40</v>
      </c>
      <c r="C14" s="36">
        <f t="shared" si="0"/>
        <v>2263.38</v>
      </c>
      <c r="D14" s="36">
        <f t="shared" si="1"/>
        <v>1378.150836</v>
      </c>
      <c r="E14" s="40">
        <v>429</v>
      </c>
      <c r="F14" s="40">
        <v>12.28</v>
      </c>
      <c r="G14" s="41">
        <v>0</v>
      </c>
      <c r="H14" s="41">
        <v>63.1</v>
      </c>
      <c r="I14" s="41">
        <v>63.1</v>
      </c>
      <c r="J14" s="41">
        <v>64</v>
      </c>
      <c r="K14" s="41">
        <v>64</v>
      </c>
      <c r="L14" s="41">
        <v>0</v>
      </c>
      <c r="M14" s="41">
        <v>0</v>
      </c>
      <c r="N14" s="41">
        <v>500</v>
      </c>
      <c r="O14" s="41">
        <v>0</v>
      </c>
      <c r="P14" s="41">
        <v>100</v>
      </c>
      <c r="Q14" s="41">
        <v>0</v>
      </c>
      <c r="R14" s="41">
        <v>150</v>
      </c>
      <c r="S14" s="41">
        <v>0</v>
      </c>
      <c r="T14" s="41">
        <f>125+60</f>
        <v>185</v>
      </c>
      <c r="U14" s="41">
        <v>129.770836</v>
      </c>
      <c r="V14" s="41">
        <v>30</v>
      </c>
      <c r="W14" s="41">
        <v>0</v>
      </c>
      <c r="X14" s="41">
        <v>0</v>
      </c>
      <c r="Y14" s="41">
        <v>680</v>
      </c>
      <c r="Z14" s="41">
        <v>179.704016913319</v>
      </c>
      <c r="AA14" s="41">
        <v>466.751233262861</v>
      </c>
      <c r="AB14" s="41">
        <v>33.5447498238196</v>
      </c>
      <c r="AC14" s="41">
        <v>20</v>
      </c>
      <c r="AD14" s="41">
        <v>30</v>
      </c>
      <c r="AE14" s="65"/>
    </row>
    <row r="15" s="12" customFormat="1" ht="50" customHeight="1" spans="1:31">
      <c r="A15" s="39">
        <v>7</v>
      </c>
      <c r="B15" s="39" t="s">
        <v>41</v>
      </c>
      <c r="C15" s="36">
        <f t="shared" si="0"/>
        <v>3167.33</v>
      </c>
      <c r="D15" s="36">
        <f t="shared" si="1"/>
        <v>1390.33</v>
      </c>
      <c r="E15" s="40">
        <v>462</v>
      </c>
      <c r="F15" s="40">
        <v>10.21</v>
      </c>
      <c r="G15" s="41">
        <v>0</v>
      </c>
      <c r="H15" s="41">
        <v>52.12</v>
      </c>
      <c r="I15" s="41">
        <v>52.12</v>
      </c>
      <c r="J15" s="41">
        <v>68</v>
      </c>
      <c r="K15" s="41">
        <v>68</v>
      </c>
      <c r="L15" s="41">
        <v>500</v>
      </c>
      <c r="M15" s="41">
        <v>0</v>
      </c>
      <c r="N15" s="41">
        <v>0</v>
      </c>
      <c r="O15" s="41">
        <v>0</v>
      </c>
      <c r="P15" s="41">
        <v>100</v>
      </c>
      <c r="Q15" s="41">
        <v>0</v>
      </c>
      <c r="R15" s="41">
        <v>200</v>
      </c>
      <c r="S15" s="41">
        <v>0</v>
      </c>
      <c r="T15" s="41">
        <v>105</v>
      </c>
      <c r="U15" s="41">
        <v>0</v>
      </c>
      <c r="V15" s="41">
        <v>30</v>
      </c>
      <c r="W15" s="41">
        <v>0</v>
      </c>
      <c r="X15" s="41">
        <v>0</v>
      </c>
      <c r="Y15" s="41">
        <v>798</v>
      </c>
      <c r="Z15" s="41">
        <v>210.887949260042</v>
      </c>
      <c r="AA15" s="41">
        <v>547.746300211416</v>
      </c>
      <c r="AB15" s="41">
        <v>39.3657505285412</v>
      </c>
      <c r="AC15" s="41">
        <v>18</v>
      </c>
      <c r="AD15" s="41">
        <v>824</v>
      </c>
      <c r="AE15" s="65"/>
    </row>
    <row r="16" s="12" customFormat="1" ht="50" customHeight="1" spans="1:31">
      <c r="A16" s="42" t="s">
        <v>42</v>
      </c>
      <c r="B16" s="43"/>
      <c r="C16" s="36">
        <f t="shared" si="0"/>
        <v>19717</v>
      </c>
      <c r="D16" s="36">
        <f t="shared" si="1"/>
        <v>13819.44361</v>
      </c>
      <c r="E16" s="44">
        <f>SUM(E9:E15)</f>
        <v>3465</v>
      </c>
      <c r="F16" s="44">
        <f>SUM(F9:F15)</f>
        <v>88</v>
      </c>
      <c r="G16" s="44">
        <v>0</v>
      </c>
      <c r="H16" s="44">
        <v>450</v>
      </c>
      <c r="I16" s="44">
        <v>450</v>
      </c>
      <c r="J16" s="44">
        <v>700</v>
      </c>
      <c r="K16" s="44">
        <v>700</v>
      </c>
      <c r="L16" s="44">
        <v>500</v>
      </c>
      <c r="M16" s="44">
        <v>0</v>
      </c>
      <c r="N16" s="44">
        <v>500</v>
      </c>
      <c r="O16" s="44">
        <v>0</v>
      </c>
      <c r="P16" s="44">
        <v>700</v>
      </c>
      <c r="Q16" s="44">
        <f>SUM(Q9:Q15)</f>
        <v>60.1529</v>
      </c>
      <c r="R16" s="44">
        <f>SUM(R9:R15)</f>
        <v>1050</v>
      </c>
      <c r="S16" s="44">
        <f>SUM(S9:S15)</f>
        <v>76.989521</v>
      </c>
      <c r="T16" s="44">
        <f>SUM(T9:T15)</f>
        <v>1050</v>
      </c>
      <c r="U16" s="44">
        <f>SUM(U9:U15)</f>
        <v>465.301189</v>
      </c>
      <c r="V16" s="44">
        <v>150</v>
      </c>
      <c r="W16" s="44">
        <v>0</v>
      </c>
      <c r="X16" s="44">
        <v>0</v>
      </c>
      <c r="Y16" s="44">
        <v>8514</v>
      </c>
      <c r="Z16" s="44">
        <f>SUM(Z9:Z15)</f>
        <v>2250</v>
      </c>
      <c r="AA16" s="44">
        <f>SUM(AA9:AA15)</f>
        <v>5844</v>
      </c>
      <c r="AB16" s="44">
        <f>SUM(AB9:AB15)</f>
        <v>420</v>
      </c>
      <c r="AC16" s="44">
        <v>118</v>
      </c>
      <c r="AD16" s="44">
        <f>SUM(AD9:AD15)</f>
        <v>2432</v>
      </c>
      <c r="AE16" s="65"/>
    </row>
    <row r="17" s="12" customFormat="1" ht="50" customHeight="1" spans="1:31">
      <c r="A17" s="42" t="s">
        <v>43</v>
      </c>
      <c r="B17" s="43"/>
      <c r="C17" s="36">
        <f>G17+H17+X17</f>
        <v>350</v>
      </c>
      <c r="D17" s="36">
        <f>E17+F17+I17+K17+M17+O17+Q17+S17+U17+W17+Y17+G17</f>
        <v>244.16</v>
      </c>
      <c r="E17" s="40">
        <v>0</v>
      </c>
      <c r="F17" s="40">
        <v>0</v>
      </c>
      <c r="G17" s="45">
        <v>200</v>
      </c>
      <c r="H17" s="41">
        <v>50</v>
      </c>
      <c r="I17" s="41">
        <v>44.16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5">
        <v>100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65"/>
    </row>
    <row r="18" s="12" customFormat="1" ht="50" customHeight="1" spans="1:31">
      <c r="A18" s="46"/>
      <c r="B18" s="47"/>
      <c r="C18" s="36">
        <f>G18+H18+X18</f>
        <v>0</v>
      </c>
      <c r="D18" s="36">
        <f>E18+F18+I18+K18+M18+O18+Q18+S18+U18+W18+Y18+G18</f>
        <v>0</v>
      </c>
      <c r="E18" s="40">
        <v>0</v>
      </c>
      <c r="F18" s="40">
        <v>0</v>
      </c>
      <c r="G18" s="48"/>
      <c r="H18" s="41"/>
      <c r="I18" s="41"/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8"/>
      <c r="Y18" s="48"/>
      <c r="Z18" s="48">
        <v>0</v>
      </c>
      <c r="AA18" s="48"/>
      <c r="AB18" s="48"/>
      <c r="AC18" s="48">
        <v>0</v>
      </c>
      <c r="AD18" s="48">
        <v>0</v>
      </c>
      <c r="AE18" s="65"/>
    </row>
    <row r="19" s="12" customFormat="1" ht="50" customHeight="1" spans="1:31">
      <c r="A19" s="46" t="s">
        <v>44</v>
      </c>
      <c r="B19" s="47"/>
      <c r="C19" s="36">
        <f>G19+H19+X19</f>
        <v>350</v>
      </c>
      <c r="D19" s="36">
        <f>E19+F19+I19+K19+M19+O19+Q19+S19+U19+W19+Y19+G19</f>
        <v>244.16</v>
      </c>
      <c r="E19" s="44">
        <v>0</v>
      </c>
      <c r="F19" s="44">
        <v>0</v>
      </c>
      <c r="G19" s="44">
        <v>200</v>
      </c>
      <c r="H19" s="49">
        <v>50</v>
      </c>
      <c r="I19" s="49">
        <v>44.16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  <c r="Q19" s="44">
        <v>0</v>
      </c>
      <c r="R19" s="44">
        <v>0</v>
      </c>
      <c r="S19" s="44">
        <v>0</v>
      </c>
      <c r="T19" s="44">
        <v>0</v>
      </c>
      <c r="U19" s="44">
        <v>0</v>
      </c>
      <c r="V19" s="44">
        <v>0</v>
      </c>
      <c r="W19" s="44">
        <v>0</v>
      </c>
      <c r="X19" s="44">
        <v>100</v>
      </c>
      <c r="Y19" s="44">
        <v>0</v>
      </c>
      <c r="Z19" s="44">
        <v>0</v>
      </c>
      <c r="AA19" s="44">
        <v>0</v>
      </c>
      <c r="AB19" s="44">
        <v>0</v>
      </c>
      <c r="AC19" s="44">
        <v>0</v>
      </c>
      <c r="AD19" s="44">
        <v>0</v>
      </c>
      <c r="AE19" s="65"/>
    </row>
    <row r="20" s="12" customFormat="1" ht="50" customHeight="1" spans="1:31">
      <c r="A20" s="50" t="s">
        <v>45</v>
      </c>
      <c r="B20" s="51"/>
      <c r="C20" s="52"/>
      <c r="D20" s="52"/>
      <c r="E20" s="40">
        <v>35</v>
      </c>
      <c r="F20" s="40">
        <v>0</v>
      </c>
      <c r="G20" s="41">
        <v>0</v>
      </c>
      <c r="H20" s="53">
        <v>0</v>
      </c>
      <c r="I20" s="57"/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  <c r="AC20" s="41">
        <v>0</v>
      </c>
      <c r="AD20" s="41">
        <v>0</v>
      </c>
      <c r="AE20" s="66"/>
    </row>
  </sheetData>
  <mergeCells count="41">
    <mergeCell ref="E4:F4"/>
    <mergeCell ref="G4:AB4"/>
    <mergeCell ref="Y5:AB5"/>
    <mergeCell ref="A8:B8"/>
    <mergeCell ref="A16:B16"/>
    <mergeCell ref="A19:B19"/>
    <mergeCell ref="A20:C20"/>
    <mergeCell ref="H20:I20"/>
    <mergeCell ref="A3:A7"/>
    <mergeCell ref="B3:B7"/>
    <mergeCell ref="E5:E7"/>
    <mergeCell ref="F5:F7"/>
    <mergeCell ref="G5:G6"/>
    <mergeCell ref="G17:G18"/>
    <mergeCell ref="H17:H18"/>
    <mergeCell ref="I17:I18"/>
    <mergeCell ref="X5:X7"/>
    <mergeCell ref="X17:X18"/>
    <mergeCell ref="Y6:Y7"/>
    <mergeCell ref="Y17:Y18"/>
    <mergeCell ref="Z6:Z7"/>
    <mergeCell ref="Z17:Z18"/>
    <mergeCell ref="AA6:AA7"/>
    <mergeCell ref="AA17:AA18"/>
    <mergeCell ref="AB6:AB7"/>
    <mergeCell ref="AB17:AB18"/>
    <mergeCell ref="AC5:AC7"/>
    <mergeCell ref="AD5:AD6"/>
    <mergeCell ref="AE3:AE5"/>
    <mergeCell ref="AE6:AE7"/>
    <mergeCell ref="A17:B18"/>
    <mergeCell ref="H5:I6"/>
    <mergeCell ref="J5:K6"/>
    <mergeCell ref="L5:M6"/>
    <mergeCell ref="N5:O6"/>
    <mergeCell ref="P5:Q6"/>
    <mergeCell ref="R5:S6"/>
    <mergeCell ref="T5:U6"/>
    <mergeCell ref="V5:W6"/>
    <mergeCell ref="C3:D6"/>
    <mergeCell ref="AF8:AG9"/>
  </mergeCells>
  <pageMargins left="0.75" right="0.75" top="1" bottom="1" header="0.5" footer="0.5"/>
  <pageSetup paperSize="8" scale="5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A1" sqref="A1:F1"/>
    </sheetView>
  </sheetViews>
  <sheetFormatPr defaultColWidth="9" defaultRowHeight="14.25" outlineLevelRow="2" outlineLevelCol="6"/>
  <cols>
    <col min="2" max="2" width="35.125" customWidth="1"/>
    <col min="3" max="3" width="33.375" customWidth="1"/>
    <col min="4" max="4" width="30.625" customWidth="1"/>
    <col min="5" max="5" width="23.25" customWidth="1"/>
    <col min="6" max="6" width="11.875" customWidth="1"/>
  </cols>
  <sheetData>
    <row r="1" ht="73" customHeight="1" spans="1:6">
      <c r="A1" s="1" t="s">
        <v>46</v>
      </c>
      <c r="B1" s="1"/>
      <c r="C1" s="1"/>
      <c r="D1" s="1"/>
      <c r="E1" s="1"/>
      <c r="F1" s="1"/>
    </row>
    <row r="2" ht="40" customHeight="1" spans="1:6">
      <c r="A2" s="2" t="s">
        <v>2</v>
      </c>
      <c r="B2" s="2" t="s">
        <v>47</v>
      </c>
      <c r="C2" s="2" t="s">
        <v>48</v>
      </c>
      <c r="D2" s="3" t="s">
        <v>49</v>
      </c>
      <c r="E2" s="3" t="s">
        <v>50</v>
      </c>
      <c r="F2" s="2" t="s">
        <v>51</v>
      </c>
    </row>
    <row r="3" ht="111" customHeight="1" spans="1:7">
      <c r="A3" s="4">
        <v>1</v>
      </c>
      <c r="B3" s="5" t="s">
        <v>52</v>
      </c>
      <c r="C3" s="5" t="s">
        <v>53</v>
      </c>
      <c r="D3" s="6" t="s">
        <v>54</v>
      </c>
      <c r="E3" s="7">
        <v>1100</v>
      </c>
      <c r="F3" s="5" t="s">
        <v>55</v>
      </c>
      <c r="G3" s="8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下达资金汇总</vt:lpstr>
      <vt:lpstr>剩余资金分批额明细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NOBODY</cp:lastModifiedBy>
  <dcterms:created xsi:type="dcterms:W3CDTF">2022-11-08T00:09:00Z</dcterms:created>
  <dcterms:modified xsi:type="dcterms:W3CDTF">2023-12-25T07:43:54Z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AF29031C3B714D7CB0B7DAECB7C93ACF</vt:lpwstr>
  </property>
  <property fmtid="{D5CDD505-2E9C-101B-9397-08002B2CF9AE}" pid="3" name="KSOProductBuildVer">
    <vt:lpwstr>2052-11.1.0.12012</vt:lpwstr>
  </property>
</Properties>
</file>